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20" windowHeight="15225"/>
  </bookViews>
  <sheets>
    <sheet name="Отчет" sheetId="1" r:id="rId1"/>
  </sheets>
  <calcPr calcId="125725" refMode="R1C1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</calcChain>
</file>

<file path=xl/sharedStrings.xml><?xml version="1.0" encoding="utf-8"?>
<sst xmlns="http://schemas.openxmlformats.org/spreadsheetml/2006/main" count="51" uniqueCount="43">
  <si>
    <t>Отчет № 9. 06.10.2025 10:40:53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</si>
  <si>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</si>
  <si>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Думы Оленинского муниципального округа Тверской области второго созыва</t>
  </si>
  <si>
    <t>территориальная избирательная комиссия Оленинского округа</t>
  </si>
  <si>
    <t>По состоянию на 03.10.2025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</si>
  <si>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</si>
  <si>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</si>
  <si>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</si>
  <si>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</si>
  <si>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</si>
  <si>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</si>
  <si>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</si>
  <si>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</si>
  <si>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</si>
  <si>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</si>
  <si>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</si>
  <si>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</si>
  <si>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</si>
  <si>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</si>
  <si>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</si>
  <si>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</si>
  <si>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</si>
  <si>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</si>
  <si>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</si>
  <si>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</si>
  <si>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</si>
  <si>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</si>
  <si>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</si>
  <si>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</si>
  <si>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</si>
  <si>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</si>
  <si>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</si>
  <si>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</si>
  <si>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</si>
  <si>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</si>
  <si>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</si>
  <si>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</si>
  <si>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</si>
  <si>
    <t>Председатель</t>
  </si>
  <si>
    <t>территориальной избирательной комиссии Оленинского округа</t>
  </si>
  <si>
    <t>(подпись, дата)</t>
  </si>
  <si>
    <t>О.М. Кудрявцева</t>
  </si>
  <si>
    <t>(инициалы, фамилия)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</si>
</sst>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6" fillId="3" borderId="2" xfId="0" applyNumberFormat="1" applyFont="1" applyFill="1" applyBorder="1" applyAlignment="1">
      <alignment horizontal="center" vertical="center" textRotation="90" wrapText="1"/>
    </xf>
    <xf numFmtId="0" fontId="5" fillId="3" borderId="2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6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51"/>
  <sheetViews>
    <sheetView tabSelected="1" topLeftCell="M1" zoomScale="154" zoomScaleNormal="154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37" width="13.7109375" customWidth="1"/>
    <col min="38" max="38" width="9.140625" customWidth="1"/>
  </cols>
  <sheetData>
    <row r="1" spans="1:38" ht="15" customHeight="1">
      <c r="AK1" s="1" t="s">
        <v>0</v>
      </c>
    </row>
    <row r="2" spans="1:38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8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>
      <c r="AK5" s="4" t="s">
        <v>4</v>
      </c>
    </row>
    <row r="6" spans="1:38">
      <c r="AK6" s="4" t="s">
        <v>5</v>
      </c>
    </row>
    <row r="7" spans="1:38" ht="173.25" customHeight="1">
      <c r="A7" s="5" t="str">
        <f>"№ строки"</f>
        <v>№ строки</v>
      </c>
      <c r="B7" s="6" t="str">
        <f>"Строка финансового отчета"</f>
        <v>Строка финансового отчета</v>
      </c>
      <c r="C7" s="8" t="str">
        <f>"Шифр строки"</f>
        <v>Шифр строки</v>
      </c>
      <c r="D7" s="8" t="str">
        <f>"Итого по всем избирательным объединениям, кандидатам"</f>
        <v>Итого по всем избирательным объединениям, кандидатам</v>
      </c>
      <c r="E7" s="9" t="str">
        <f>"Балабонова Ольга Николаевна"</f>
        <v>Балабонова Ольга Николаевна</v>
      </c>
      <c r="F7" s="9" t="str">
        <f>"Гоздинский Александр Александрович"</f>
        <v>Гоздинский Александр Александрович</v>
      </c>
      <c r="G7" s="9" t="str">
        <f>"Дибкова Ирина Александровна"</f>
        <v>Дибкова Ирина Александровна</v>
      </c>
      <c r="H7" s="9" t="str">
        <f>"Козлова Наталья Владимировна"</f>
        <v>Козлова Наталья Владимировна</v>
      </c>
      <c r="I7" s="9" t="str">
        <f>"Пугачева Наталья Игоревна"</f>
        <v>Пугачева Наталья Игоревна</v>
      </c>
      <c r="J7" s="9" t="str">
        <f>"Салахутдинова Елена Витальевна"</f>
        <v>Салахутдинова Елена Витальевна</v>
      </c>
      <c r="K7" s="9" t="str">
        <f>"Толкачев Роман Владимирович"</f>
        <v>Толкачев Роман Владимирович</v>
      </c>
      <c r="L7" s="9" t="str">
        <f>"Чубаров Виктор Иванович"</f>
        <v>Чубаров Виктор Иванович</v>
      </c>
      <c r="M7" s="9" t="str">
        <f>"Шмыков Даниил Вячеславович"</f>
        <v>Шмыков Даниил Вячеславович</v>
      </c>
      <c r="N7" s="9" t="str">
        <f>"Избирательный округ (Оленинский пятимандатный №1 (№ 1)), всего"</f>
        <v>Избирательный округ (Оленинский пятимандатный №1 (№ 1)), всего</v>
      </c>
      <c r="O7" s="9" t="str">
        <f>"Ершов Алексей Иванович"</f>
        <v>Ершов Алексей Иванович</v>
      </c>
      <c r="P7" s="9" t="str">
        <f>"Кудрявцева Наталья Александровна"</f>
        <v>Кудрявцева Наталья Александровна</v>
      </c>
      <c r="Q7" s="9" t="str">
        <f>"Могучая Наталья Владимировна"</f>
        <v>Могучая Наталья Владимировна</v>
      </c>
      <c r="R7" s="9" t="str">
        <f>"Никитина Елена Леонидовна"</f>
        <v>Никитина Елена Леонидовна</v>
      </c>
      <c r="S7" s="9" t="str">
        <f>"Соколов Дмитрий Алексеевич"</f>
        <v>Соколов Дмитрий Алексеевич</v>
      </c>
      <c r="T7" s="9" t="str">
        <f>"Цветкова Надежда Вадимовна"</f>
        <v>Цветкова Надежда Вадимовна</v>
      </c>
      <c r="U7" s="9" t="str">
        <f>"Избирательный округ (Молодотудский пятимандатный №2 (№ 2)), всего"</f>
        <v>Избирательный округ (Молодотудский пятимандатный №2 (№ 2)), всего</v>
      </c>
      <c r="V7" s="9" t="str">
        <f>"Бирюкова Марина Леонидовна"</f>
        <v>Бирюкова Марина Леонидовна</v>
      </c>
      <c r="W7" s="9" t="str">
        <f>"Дмитриев Роман Дмитриевич"</f>
        <v>Дмитриев Роман Дмитриевич</v>
      </c>
      <c r="X7" s="9" t="str">
        <f>"Каменский Степан Сергеевич"</f>
        <v>Каменский Степан Сергеевич</v>
      </c>
      <c r="Y7" s="9" t="str">
        <f>"Смирнова Ольга Анатольевна"</f>
        <v>Смирнова Ольга Анатольевна</v>
      </c>
      <c r="Z7" s="9" t="str">
        <f>"Соколова Наталья Николаевна"</f>
        <v>Соколова Наталья Николаевна</v>
      </c>
      <c r="AA7" s="9" t="str">
        <f>"Стафеев Алексей Викторович"</f>
        <v>Стафеев Алексей Викторович</v>
      </c>
      <c r="AB7" s="9" t="str">
        <f>"Травкина Елена Анатольевна"</f>
        <v>Травкина Елена Анатольевна</v>
      </c>
      <c r="AC7" s="9" t="str">
        <f>"Избирательный округ (Мостовской пятимандатный №3 (№ 3)), всего"</f>
        <v>Избирательный округ (Мостовской пятимандатный №3 (№ 3)), всего</v>
      </c>
      <c r="AD7" s="9" t="str">
        <f>"Власенкова Людмила Анатольевна"</f>
        <v>Власенкова Людмила Анатольевна</v>
      </c>
      <c r="AE7" s="9" t="str">
        <f>"Денисова Алла Эдуардовна"</f>
        <v>Денисова Алла Эдуардовна</v>
      </c>
      <c r="AF7" s="9" t="str">
        <f>"Дубова Татьяна Викторовна"</f>
        <v>Дубова Татьяна Викторовна</v>
      </c>
      <c r="AG7" s="9" t="str">
        <f>"Лазурин Владимир Николаевич"</f>
        <v>Лазурин Владимир Николаевич</v>
      </c>
      <c r="AH7" s="9" t="str">
        <f>"Образцова Лариса Александровна"</f>
        <v>Образцова Лариса Александровна</v>
      </c>
      <c r="AI7" s="9" t="str">
        <f>"Сидоров Александр Владимирович"</f>
        <v>Сидоров Александр Владимирович</v>
      </c>
      <c r="AJ7" s="9" t="str">
        <f>"Соколова Нина Васильевна"</f>
        <v>Соколова Нина Васильевна</v>
      </c>
      <c r="AK7" s="9" t="str">
        <f>"Избирательный округ (Гусевский пятимандатный №4 (№ 4)), всего"</f>
        <v>Избирательный округ (Гусевский пятимандатный №4 (№ 4)), всего</v>
      </c>
    </row>
    <row r="8" spans="1:38">
      <c r="A8" s="11" t="s">
        <v>6</v>
      </c>
      <c r="B8" s="6" t="str">
        <f>"2"</f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7"/>
    </row>
    <row r="9" spans="1:38" ht="75" customHeight="1">
      <c r="A9" s="12" t="s">
        <v>6</v>
      </c>
      <c r="B9" s="13" t="str">
        <f>"Поступило средств в избирательный фонд, всего"</f>
        <v>Поступило средств в избирательный фонд, всего</v>
      </c>
      <c r="C9" s="14">
        <v>10</v>
      </c>
      <c r="D9" s="15">
        <v>475812.4</v>
      </c>
      <c r="E9" s="15">
        <v>9000</v>
      </c>
      <c r="F9" s="15">
        <v>9000</v>
      </c>
      <c r="G9" s="15">
        <v>9000</v>
      </c>
      <c r="H9" s="15">
        <v>9000</v>
      </c>
      <c r="I9" s="15">
        <v>250</v>
      </c>
      <c r="J9" s="15">
        <v>9000</v>
      </c>
      <c r="K9" s="15">
        <v>27000</v>
      </c>
      <c r="L9" s="15">
        <v>8000</v>
      </c>
      <c r="M9" s="15">
        <v>63500</v>
      </c>
      <c r="N9" s="15">
        <v>143750</v>
      </c>
      <c r="O9" s="15">
        <v>9000</v>
      </c>
      <c r="P9" s="15">
        <v>9000</v>
      </c>
      <c r="Q9" s="15">
        <v>9000</v>
      </c>
      <c r="R9" s="15">
        <v>250</v>
      </c>
      <c r="S9" s="15">
        <v>9000</v>
      </c>
      <c r="T9" s="15">
        <v>9000</v>
      </c>
      <c r="U9" s="15">
        <v>45250</v>
      </c>
      <c r="V9" s="15">
        <v>9000</v>
      </c>
      <c r="W9" s="15">
        <v>9000</v>
      </c>
      <c r="X9" s="15">
        <v>163500</v>
      </c>
      <c r="Y9" s="15">
        <v>9000</v>
      </c>
      <c r="Z9" s="15">
        <v>250</v>
      </c>
      <c r="AA9" s="15">
        <v>9000</v>
      </c>
      <c r="AB9" s="15">
        <v>9000</v>
      </c>
      <c r="AC9" s="15">
        <v>208750</v>
      </c>
      <c r="AD9" s="15">
        <v>9000</v>
      </c>
      <c r="AE9" s="15">
        <v>9000</v>
      </c>
      <c r="AF9" s="15">
        <v>33812.400000000001</v>
      </c>
      <c r="AG9" s="15">
        <v>8000</v>
      </c>
      <c r="AH9" s="15">
        <v>250</v>
      </c>
      <c r="AI9" s="15">
        <v>9000</v>
      </c>
      <c r="AJ9" s="15">
        <v>9000</v>
      </c>
      <c r="AK9" s="15">
        <v>78062.399999999994</v>
      </c>
      <c r="AL9" s="10"/>
    </row>
    <row r="10" spans="1:38">
      <c r="A10" s="12" t="s">
        <v>7</v>
      </c>
      <c r="B10" s="14" t="str">
        <f>"в том числе"</f>
        <v>в том числе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0"/>
    </row>
    <row r="11" spans="1:38" ht="135" customHeight="1">
      <c r="A11" s="12" t="s">
        <v>8</v>
      </c>
      <c r="B11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1" s="14">
        <v>20</v>
      </c>
      <c r="D11" s="15">
        <v>475812.4</v>
      </c>
      <c r="E11" s="15">
        <v>9000</v>
      </c>
      <c r="F11" s="15">
        <v>9000</v>
      </c>
      <c r="G11" s="15">
        <v>9000</v>
      </c>
      <c r="H11" s="15">
        <v>9000</v>
      </c>
      <c r="I11" s="15">
        <v>250</v>
      </c>
      <c r="J11" s="15">
        <v>9000</v>
      </c>
      <c r="K11" s="15">
        <v>27000</v>
      </c>
      <c r="L11" s="15">
        <v>8000</v>
      </c>
      <c r="M11" s="15">
        <v>63500</v>
      </c>
      <c r="N11" s="15">
        <v>143750</v>
      </c>
      <c r="O11" s="15">
        <v>9000</v>
      </c>
      <c r="P11" s="15">
        <v>9000</v>
      </c>
      <c r="Q11" s="15">
        <v>9000</v>
      </c>
      <c r="R11" s="15">
        <v>250</v>
      </c>
      <c r="S11" s="15">
        <v>9000</v>
      </c>
      <c r="T11" s="15">
        <v>9000</v>
      </c>
      <c r="U11" s="15">
        <v>45250</v>
      </c>
      <c r="V11" s="15">
        <v>9000</v>
      </c>
      <c r="W11" s="15">
        <v>9000</v>
      </c>
      <c r="X11" s="15">
        <v>163500</v>
      </c>
      <c r="Y11" s="15">
        <v>9000</v>
      </c>
      <c r="Z11" s="15">
        <v>250</v>
      </c>
      <c r="AA11" s="15">
        <v>9000</v>
      </c>
      <c r="AB11" s="15">
        <v>9000</v>
      </c>
      <c r="AC11" s="15">
        <v>208750</v>
      </c>
      <c r="AD11" s="15">
        <v>9000</v>
      </c>
      <c r="AE11" s="15">
        <v>9000</v>
      </c>
      <c r="AF11" s="15">
        <v>33812.400000000001</v>
      </c>
      <c r="AG11" s="15">
        <v>8000</v>
      </c>
      <c r="AH11" s="15">
        <v>250</v>
      </c>
      <c r="AI11" s="15">
        <v>9000</v>
      </c>
      <c r="AJ11" s="15">
        <v>9000</v>
      </c>
      <c r="AK11" s="15">
        <v>78062.399999999994</v>
      </c>
      <c r="AL11" s="10"/>
    </row>
    <row r="12" spans="1:38">
      <c r="A12" s="12" t="s">
        <v>7</v>
      </c>
      <c r="B12" s="14" t="str">
        <f>"из них"</f>
        <v>из них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0"/>
    </row>
    <row r="13" spans="1:38" ht="105" customHeight="1">
      <c r="A13" s="12" t="s">
        <v>9</v>
      </c>
      <c r="B13" s="13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3" s="14">
        <v>30</v>
      </c>
      <c r="D13" s="15">
        <v>205812.4</v>
      </c>
      <c r="E13" s="15">
        <v>9000</v>
      </c>
      <c r="F13" s="15">
        <v>9000</v>
      </c>
      <c r="G13" s="15">
        <v>9000</v>
      </c>
      <c r="H13" s="15">
        <v>9000</v>
      </c>
      <c r="I13" s="15">
        <v>250</v>
      </c>
      <c r="J13" s="15">
        <v>9000</v>
      </c>
      <c r="K13" s="15">
        <v>0</v>
      </c>
      <c r="L13" s="15">
        <v>0</v>
      </c>
      <c r="M13" s="15">
        <v>0</v>
      </c>
      <c r="N13" s="15">
        <v>45250</v>
      </c>
      <c r="O13" s="15">
        <v>9000</v>
      </c>
      <c r="P13" s="15">
        <v>9000</v>
      </c>
      <c r="Q13" s="15">
        <v>9000</v>
      </c>
      <c r="R13" s="15">
        <v>250</v>
      </c>
      <c r="S13" s="15">
        <v>9000</v>
      </c>
      <c r="T13" s="15">
        <v>9000</v>
      </c>
      <c r="U13" s="15">
        <v>45250</v>
      </c>
      <c r="V13" s="15">
        <v>9000</v>
      </c>
      <c r="W13" s="15">
        <v>9000</v>
      </c>
      <c r="X13" s="15">
        <v>0</v>
      </c>
      <c r="Y13" s="15">
        <v>9000</v>
      </c>
      <c r="Z13" s="15">
        <v>250</v>
      </c>
      <c r="AA13" s="15">
        <v>9000</v>
      </c>
      <c r="AB13" s="15">
        <v>9000</v>
      </c>
      <c r="AC13" s="15">
        <v>45250</v>
      </c>
      <c r="AD13" s="15">
        <v>9000</v>
      </c>
      <c r="AE13" s="15">
        <v>9000</v>
      </c>
      <c r="AF13" s="15">
        <v>33812.400000000001</v>
      </c>
      <c r="AG13" s="15">
        <v>0</v>
      </c>
      <c r="AH13" s="15">
        <v>250</v>
      </c>
      <c r="AI13" s="15">
        <v>9000</v>
      </c>
      <c r="AJ13" s="15">
        <v>9000</v>
      </c>
      <c r="AK13" s="15">
        <v>70062.399999999994</v>
      </c>
      <c r="AL13" s="10"/>
    </row>
    <row r="14" spans="1:38" ht="135" customHeight="1">
      <c r="A14" s="12" t="s">
        <v>10</v>
      </c>
      <c r="B14" s="13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4" s="14">
        <v>40</v>
      </c>
      <c r="D14" s="15">
        <v>229500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13500</v>
      </c>
      <c r="L14" s="15">
        <v>8000</v>
      </c>
      <c r="M14" s="15">
        <v>50000</v>
      </c>
      <c r="N14" s="15">
        <v>71500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150000</v>
      </c>
      <c r="Y14" s="15">
        <v>0</v>
      </c>
      <c r="Z14" s="15">
        <v>0</v>
      </c>
      <c r="AA14" s="15">
        <v>0</v>
      </c>
      <c r="AB14" s="15">
        <v>0</v>
      </c>
      <c r="AC14" s="15">
        <v>150000</v>
      </c>
      <c r="AD14" s="15">
        <v>0</v>
      </c>
      <c r="AE14" s="15">
        <v>0</v>
      </c>
      <c r="AF14" s="15">
        <v>0</v>
      </c>
      <c r="AG14" s="15">
        <v>8000</v>
      </c>
      <c r="AH14" s="15">
        <v>0</v>
      </c>
      <c r="AI14" s="15">
        <v>0</v>
      </c>
      <c r="AJ14" s="15">
        <v>0</v>
      </c>
      <c r="AK14" s="15">
        <v>8000</v>
      </c>
      <c r="AL14" s="10"/>
    </row>
    <row r="15" spans="1:38" ht="75" customHeight="1">
      <c r="A15" s="12" t="s">
        <v>11</v>
      </c>
      <c r="B15" s="13" t="str">
        <f>"Добровольные пожертвования гражданина"</f>
        <v>Добровольные пожертвования гражданина</v>
      </c>
      <c r="C15" s="14">
        <v>50</v>
      </c>
      <c r="D15" s="15">
        <v>40500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13500</v>
      </c>
      <c r="L15" s="15">
        <v>0</v>
      </c>
      <c r="M15" s="15">
        <v>13500</v>
      </c>
      <c r="N15" s="15">
        <v>27000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13500</v>
      </c>
      <c r="Y15" s="15">
        <v>0</v>
      </c>
      <c r="Z15" s="15">
        <v>0</v>
      </c>
      <c r="AA15" s="15">
        <v>0</v>
      </c>
      <c r="AB15" s="15">
        <v>0</v>
      </c>
      <c r="AC15" s="15">
        <v>13500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0"/>
    </row>
    <row r="16" spans="1:38" ht="90" customHeight="1">
      <c r="A16" s="12" t="s">
        <v>12</v>
      </c>
      <c r="B16" s="13" t="str">
        <f>"Добровольные пожертвования юридического лица"</f>
        <v>Добровольные пожертвования юридического лица</v>
      </c>
      <c r="C16" s="14">
        <v>60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0"/>
    </row>
    <row r="17" spans="1:38" ht="285" customHeight="1">
      <c r="A17" s="12" t="s">
        <v>13</v>
      </c>
      <c r="B17" s="13" t="str">
        <f>"Поступило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них"</f>
        <v>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</v>
      </c>
      <c r="C17" s="14">
        <v>70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0"/>
    </row>
    <row r="18" spans="1:38">
      <c r="A18" s="12" t="s">
        <v>7</v>
      </c>
      <c r="B18" s="14" t="str">
        <f>"из них"</f>
        <v>из них</v>
      </c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0"/>
    </row>
    <row r="19" spans="1:38" ht="105" customHeight="1">
      <c r="A19" s="12" t="s">
        <v>14</v>
      </c>
      <c r="B19" s="13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9" s="14">
        <v>80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0"/>
    </row>
    <row r="20" spans="1:38" ht="135" customHeight="1">
      <c r="A20" s="12" t="s">
        <v>15</v>
      </c>
      <c r="B20" s="13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20" s="14">
        <v>90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0"/>
    </row>
    <row r="21" spans="1:38" ht="30" customHeight="1">
      <c r="A21" s="12" t="s">
        <v>16</v>
      </c>
      <c r="B21" s="13" t="str">
        <f>"Средства гражданина"</f>
        <v>Средства гражданина</v>
      </c>
      <c r="C21" s="14">
        <v>100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0"/>
    </row>
    <row r="22" spans="1:38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110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0"/>
    </row>
    <row r="23" spans="1:38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120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0"/>
    </row>
    <row r="24" spans="1:38">
      <c r="A24" s="12" t="s">
        <v>7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0"/>
    </row>
    <row r="25" spans="1:38" ht="60" customHeight="1">
      <c r="A25" s="12" t="s">
        <v>19</v>
      </c>
      <c r="B25" s="13" t="str">
        <f>"Перечислено в доход местного бюджета"</f>
        <v>Перечислено в доход местного бюджета</v>
      </c>
      <c r="C25" s="14">
        <v>130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0"/>
    </row>
    <row r="26" spans="1:38" ht="135" customHeight="1">
      <c r="A26" s="12" t="s">
        <v>20</v>
      </c>
      <c r="B26" s="13" t="str">
        <f>"Возвращено денежных средств, поступивших с нарушением установленного порядка, 
из них"</f>
        <v>Возвращено денежных средств, поступивших с нарушением установленного порядка, 
из них</v>
      </c>
      <c r="C26" s="14">
        <v>140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0"/>
    </row>
    <row r="27" spans="1:38">
      <c r="A27" s="12" t="s">
        <v>7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0"/>
    </row>
    <row r="28" spans="1:38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150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0"/>
    </row>
    <row r="29" spans="1:38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160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0"/>
    </row>
    <row r="30" spans="1:38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170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0"/>
    </row>
    <row r="31" spans="1:38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180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0"/>
    </row>
    <row r="32" spans="1:38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190</v>
      </c>
      <c r="D32" s="15">
        <v>470832</v>
      </c>
      <c r="E32" s="15">
        <v>8748.4</v>
      </c>
      <c r="F32" s="15">
        <v>8748.4</v>
      </c>
      <c r="G32" s="15">
        <v>8748.4</v>
      </c>
      <c r="H32" s="15">
        <v>8748.4</v>
      </c>
      <c r="I32" s="15">
        <v>200</v>
      </c>
      <c r="J32" s="15">
        <v>8748.4</v>
      </c>
      <c r="K32" s="15">
        <v>27000</v>
      </c>
      <c r="L32" s="15">
        <v>8000</v>
      </c>
      <c r="M32" s="15">
        <v>63500</v>
      </c>
      <c r="N32" s="15">
        <v>142442</v>
      </c>
      <c r="O32" s="15">
        <v>8748.4</v>
      </c>
      <c r="P32" s="15">
        <v>8748.4</v>
      </c>
      <c r="Q32" s="15">
        <v>8748.4</v>
      </c>
      <c r="R32" s="15">
        <v>200</v>
      </c>
      <c r="S32" s="15">
        <v>8748.4</v>
      </c>
      <c r="T32" s="15">
        <v>8748.4</v>
      </c>
      <c r="U32" s="15">
        <v>43942</v>
      </c>
      <c r="V32" s="15">
        <v>8748.4</v>
      </c>
      <c r="W32" s="15">
        <v>8748.4</v>
      </c>
      <c r="X32" s="15">
        <v>163500</v>
      </c>
      <c r="Y32" s="15">
        <v>8748.4</v>
      </c>
      <c r="Z32" s="15">
        <v>200</v>
      </c>
      <c r="AA32" s="15">
        <v>8748.4</v>
      </c>
      <c r="AB32" s="15">
        <v>8748.4</v>
      </c>
      <c r="AC32" s="15">
        <v>207442</v>
      </c>
      <c r="AD32" s="15">
        <v>8748.4</v>
      </c>
      <c r="AE32" s="15">
        <v>8748.4</v>
      </c>
      <c r="AF32" s="15">
        <v>33812.400000000001</v>
      </c>
      <c r="AG32" s="15">
        <v>8000</v>
      </c>
      <c r="AH32" s="15">
        <v>200</v>
      </c>
      <c r="AI32" s="15">
        <v>8748.4</v>
      </c>
      <c r="AJ32" s="15">
        <v>8748.4</v>
      </c>
      <c r="AK32" s="15">
        <v>77006</v>
      </c>
      <c r="AL32" s="10"/>
    </row>
    <row r="33" spans="1:38">
      <c r="A33" s="12" t="s">
        <v>7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0"/>
    </row>
    <row r="34" spans="1:38" ht="105" customHeight="1">
      <c r="A34" s="12" t="s">
        <v>26</v>
      </c>
      <c r="B34" s="13" t="str">
        <f>"На организацию сбора подписей избирателей, 
из них"</f>
        <v>На организацию сбора подписей избирателей, 
из них</v>
      </c>
      <c r="C34" s="14">
        <v>200</v>
      </c>
      <c r="D34" s="15">
        <v>800</v>
      </c>
      <c r="E34" s="15">
        <v>0</v>
      </c>
      <c r="F34" s="15">
        <v>0</v>
      </c>
      <c r="G34" s="15">
        <v>0</v>
      </c>
      <c r="H34" s="15">
        <v>0</v>
      </c>
      <c r="I34" s="15">
        <v>200</v>
      </c>
      <c r="J34" s="15">
        <v>0</v>
      </c>
      <c r="K34" s="15">
        <v>0</v>
      </c>
      <c r="L34" s="15">
        <v>0</v>
      </c>
      <c r="M34" s="15">
        <v>0</v>
      </c>
      <c r="N34" s="15">
        <v>200</v>
      </c>
      <c r="O34" s="15">
        <v>0</v>
      </c>
      <c r="P34" s="15">
        <v>0</v>
      </c>
      <c r="Q34" s="15">
        <v>0</v>
      </c>
      <c r="R34" s="15">
        <v>200</v>
      </c>
      <c r="S34" s="15">
        <v>0</v>
      </c>
      <c r="T34" s="15">
        <v>0</v>
      </c>
      <c r="U34" s="15">
        <v>200</v>
      </c>
      <c r="V34" s="15">
        <v>0</v>
      </c>
      <c r="W34" s="15">
        <v>0</v>
      </c>
      <c r="X34" s="15">
        <v>0</v>
      </c>
      <c r="Y34" s="15">
        <v>0</v>
      </c>
      <c r="Z34" s="15">
        <v>200</v>
      </c>
      <c r="AA34" s="15">
        <v>0</v>
      </c>
      <c r="AB34" s="15">
        <v>0</v>
      </c>
      <c r="AC34" s="15">
        <v>200</v>
      </c>
      <c r="AD34" s="15">
        <v>0</v>
      </c>
      <c r="AE34" s="15">
        <v>0</v>
      </c>
      <c r="AF34" s="15">
        <v>0</v>
      </c>
      <c r="AG34" s="15">
        <v>0</v>
      </c>
      <c r="AH34" s="15">
        <v>200</v>
      </c>
      <c r="AI34" s="15">
        <v>0</v>
      </c>
      <c r="AJ34" s="15">
        <v>0</v>
      </c>
      <c r="AK34" s="15">
        <v>200</v>
      </c>
      <c r="AL34" s="10"/>
    </row>
    <row r="35" spans="1:38">
      <c r="A35" s="12" t="s">
        <v>7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0"/>
    </row>
    <row r="36" spans="1:38" ht="90" customHeight="1">
      <c r="A36" s="12" t="s">
        <v>27</v>
      </c>
      <c r="B36" s="13" t="str">
        <f>"На оплату труда лиц, привлекаемых для сбора подписей избирателей"</f>
        <v>На оплату труда лиц, привлекаемых для сбора подписей избирателей</v>
      </c>
      <c r="C36" s="14">
        <v>210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0"/>
    </row>
    <row r="37" spans="1:38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220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0"/>
    </row>
    <row r="38" spans="1:38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230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0"/>
    </row>
    <row r="39" spans="1:38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240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0"/>
    </row>
    <row r="40" spans="1:38" ht="135" customHeight="1">
      <c r="A40" s="12" t="s">
        <v>31</v>
      </c>
      <c r="B40" s="13" t="str">
        <f>"На выпуск и распространение печатных, аудиовизуальных и иных агитационных материалов"</f>
        <v>На выпуск и распространение печатных, аудиовизуальных и иных агитационных материалов</v>
      </c>
      <c r="C40" s="14">
        <v>250</v>
      </c>
      <c r="D40" s="15">
        <v>243168</v>
      </c>
      <c r="E40" s="15">
        <v>8748.4</v>
      </c>
      <c r="F40" s="15">
        <v>8748.4</v>
      </c>
      <c r="G40" s="15">
        <v>8748.4</v>
      </c>
      <c r="H40" s="15">
        <v>8748.4</v>
      </c>
      <c r="I40" s="15">
        <v>0</v>
      </c>
      <c r="J40" s="15">
        <v>8748.4</v>
      </c>
      <c r="K40" s="15">
        <v>23400</v>
      </c>
      <c r="L40" s="15">
        <v>8000</v>
      </c>
      <c r="M40" s="15">
        <v>14400</v>
      </c>
      <c r="N40" s="15">
        <v>89542</v>
      </c>
      <c r="O40" s="15">
        <v>8748.4</v>
      </c>
      <c r="P40" s="15">
        <v>8748.4</v>
      </c>
      <c r="Q40" s="15">
        <v>8748.4</v>
      </c>
      <c r="R40" s="15">
        <v>0</v>
      </c>
      <c r="S40" s="15">
        <v>8748.4</v>
      </c>
      <c r="T40" s="15">
        <v>8748.4</v>
      </c>
      <c r="U40" s="15">
        <v>43742</v>
      </c>
      <c r="V40" s="15">
        <v>8748.4</v>
      </c>
      <c r="W40" s="15">
        <v>8748.4</v>
      </c>
      <c r="X40" s="15">
        <v>14400</v>
      </c>
      <c r="Y40" s="15">
        <v>8748.4</v>
      </c>
      <c r="Z40" s="15">
        <v>0</v>
      </c>
      <c r="AA40" s="15">
        <v>8748.4</v>
      </c>
      <c r="AB40" s="15">
        <v>8748.4</v>
      </c>
      <c r="AC40" s="15">
        <v>58142</v>
      </c>
      <c r="AD40" s="15">
        <v>8748.4</v>
      </c>
      <c r="AE40" s="15">
        <v>8748.4</v>
      </c>
      <c r="AF40" s="15">
        <v>8748.4</v>
      </c>
      <c r="AG40" s="15">
        <v>8000</v>
      </c>
      <c r="AH40" s="15">
        <v>0</v>
      </c>
      <c r="AI40" s="15">
        <v>8748.4</v>
      </c>
      <c r="AJ40" s="15">
        <v>8748.4</v>
      </c>
      <c r="AK40" s="15">
        <v>51742</v>
      </c>
      <c r="AL40" s="10"/>
    </row>
    <row r="41" spans="1:38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260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0"/>
    </row>
    <row r="42" spans="1:38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270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0"/>
    </row>
    <row r="43" spans="1:38" ht="21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Российской Федерации по договорам"</f>
        <v>На оплату других работ (услуг), выполненных (оказанных) юридическими лицами или гражданами Российской Федерации по договорам</v>
      </c>
      <c r="C43" s="14">
        <v>280</v>
      </c>
      <c r="D43" s="15">
        <v>226864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3600</v>
      </c>
      <c r="L43" s="15">
        <v>0</v>
      </c>
      <c r="M43" s="15">
        <v>49100</v>
      </c>
      <c r="N43" s="15">
        <v>52700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149100</v>
      </c>
      <c r="Y43" s="15">
        <v>0</v>
      </c>
      <c r="Z43" s="15">
        <v>0</v>
      </c>
      <c r="AA43" s="15">
        <v>0</v>
      </c>
      <c r="AB43" s="15">
        <v>0</v>
      </c>
      <c r="AC43" s="15">
        <v>149100</v>
      </c>
      <c r="AD43" s="15">
        <v>0</v>
      </c>
      <c r="AE43" s="15">
        <v>0</v>
      </c>
      <c r="AF43" s="15">
        <v>25064</v>
      </c>
      <c r="AG43" s="15">
        <v>0</v>
      </c>
      <c r="AH43" s="15">
        <v>0</v>
      </c>
      <c r="AI43" s="15">
        <v>0</v>
      </c>
      <c r="AJ43" s="15">
        <v>0</v>
      </c>
      <c r="AK43" s="15">
        <v>25064</v>
      </c>
      <c r="AL43" s="10"/>
    </row>
    <row r="44" spans="1:38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290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0"/>
    </row>
    <row r="45" spans="1:38" ht="180" customHeight="1">
      <c r="A45" s="12" t="s">
        <v>36</v>
      </c>
      <c r="B45" s="13" t="str">
        <f>"Остаток средств фонда на дату сдачи отчета (заверяется банковской справкой) 
(стр.310=стр.10-стр.120-стр.190-стр.300)"</f>
        <v>Остаток средств фонда на дату сдачи отчета (заверяется банковской справкой) 
(стр.310=стр.10-стр.120-стр.190-стр.300)</v>
      </c>
      <c r="C45" s="14">
        <v>310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0"/>
    </row>
    <row r="46" spans="1:38">
      <c r="A46" s="12" t="s">
        <v>7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0"/>
    </row>
    <row r="47" spans="1:38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300</v>
      </c>
      <c r="D47" s="15">
        <v>4980.3999999999996</v>
      </c>
      <c r="E47" s="15">
        <v>251.6</v>
      </c>
      <c r="F47" s="15">
        <v>251.6</v>
      </c>
      <c r="G47" s="15">
        <v>251.6</v>
      </c>
      <c r="H47" s="15">
        <v>251.6</v>
      </c>
      <c r="I47" s="15">
        <v>50</v>
      </c>
      <c r="J47" s="15">
        <v>251.6</v>
      </c>
      <c r="K47" s="15">
        <v>0</v>
      </c>
      <c r="L47" s="15">
        <v>0</v>
      </c>
      <c r="M47" s="15">
        <v>0</v>
      </c>
      <c r="N47" s="15">
        <v>1308</v>
      </c>
      <c r="O47" s="15">
        <v>251.6</v>
      </c>
      <c r="P47" s="15">
        <v>251.6</v>
      </c>
      <c r="Q47" s="15">
        <v>251.6</v>
      </c>
      <c r="R47" s="15">
        <v>50</v>
      </c>
      <c r="S47" s="15">
        <v>251.6</v>
      </c>
      <c r="T47" s="15">
        <v>251.6</v>
      </c>
      <c r="U47" s="15">
        <v>1308</v>
      </c>
      <c r="V47" s="15">
        <v>251.6</v>
      </c>
      <c r="W47" s="15">
        <v>251.6</v>
      </c>
      <c r="X47" s="15">
        <v>0</v>
      </c>
      <c r="Y47" s="15">
        <v>251.6</v>
      </c>
      <c r="Z47" s="15">
        <v>50</v>
      </c>
      <c r="AA47" s="15">
        <v>251.6</v>
      </c>
      <c r="AB47" s="15">
        <v>251.6</v>
      </c>
      <c r="AC47" s="15">
        <v>1308</v>
      </c>
      <c r="AD47" s="15">
        <v>251.6</v>
      </c>
      <c r="AE47" s="15">
        <v>251.6</v>
      </c>
      <c r="AF47" s="15">
        <v>0</v>
      </c>
      <c r="AG47" s="15">
        <v>0</v>
      </c>
      <c r="AH47" s="15">
        <v>50</v>
      </c>
      <c r="AI47" s="15">
        <v>251.6</v>
      </c>
      <c r="AJ47" s="15">
        <v>251.6</v>
      </c>
      <c r="AK47" s="15">
        <v>1056.4000000000001</v>
      </c>
      <c r="AL47" s="10"/>
    </row>
    <row r="48" spans="1:38">
      <c r="AL48" s="10"/>
    </row>
    <row r="50" spans="1:37">
      <c r="A50" s="16" t="s">
        <v>38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R50" s="18"/>
      <c r="S50" s="18"/>
      <c r="T50" s="18"/>
      <c r="AI50" s="20" t="s">
        <v>41</v>
      </c>
      <c r="AJ50" s="20"/>
      <c r="AK50" s="20"/>
    </row>
    <row r="51" spans="1:37" ht="30" customHeight="1">
      <c r="A51" s="17" t="s">
        <v>39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R51" s="19" t="s">
        <v>40</v>
      </c>
      <c r="S51" s="19"/>
      <c r="T51" s="19"/>
      <c r="AI51" s="21" t="s">
        <v>42</v>
      </c>
      <c r="AJ51" s="21"/>
      <c r="AK51" s="21"/>
    </row>
  </sheetData>
  <mergeCells count="9">
    <mergeCell ref="A2:AK2"/>
    <mergeCell ref="A3:AK3"/>
    <mergeCell ref="A4:AK4"/>
    <mergeCell ref="A50:P50"/>
    <mergeCell ref="A51:P51"/>
    <mergeCell ref="R50:T50"/>
    <mergeCell ref="R51:T51"/>
    <mergeCell ref="AI50:AK50"/>
    <mergeCell ref="AI51:AK51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2025-10-06T07:44:36Z</dcterms:created>
  <dcterms:modified xsi:type="dcterms:W3CDTF">2025-10-06T07:49:24Z</dcterms:modified>
</cp:coreProperties>
</file>